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8835" activeTab="0"/>
  </bookViews>
  <sheets>
    <sheet name="Summary" sheetId="1" r:id="rId1"/>
  </sheets>
  <definedNames>
    <definedName name="_xlnm.Print_Area" localSheetId="0">'Summary'!$A$1:$H$71</definedName>
  </definedNames>
  <calcPr fullCalcOnLoad="1"/>
</workbook>
</file>

<file path=xl/sharedStrings.xml><?xml version="1.0" encoding="utf-8"?>
<sst xmlns="http://schemas.openxmlformats.org/spreadsheetml/2006/main" count="101" uniqueCount="27">
  <si>
    <t>University Quays</t>
  </si>
  <si>
    <t>South Courts</t>
  </si>
  <si>
    <t>Houses</t>
  </si>
  <si>
    <t>Avon Way</t>
  </si>
  <si>
    <t>Total</t>
  </si>
  <si>
    <t>£</t>
  </si>
  <si>
    <t>Wolfson Court</t>
  </si>
  <si>
    <t>South Towers</t>
  </si>
  <si>
    <t xml:space="preserve">North Towers </t>
  </si>
  <si>
    <t>Increase</t>
  </si>
  <si>
    <t>Basic</t>
  </si>
  <si>
    <t>Network</t>
  </si>
  <si>
    <t>charge</t>
  </si>
  <si>
    <t>RESIDENTIAL SERVICES</t>
  </si>
  <si>
    <t>Rent</t>
  </si>
  <si>
    <t>Rounded to be divisible by 7</t>
  </si>
  <si>
    <t>RENT OPTIONS 2005-06</t>
  </si>
  <si>
    <t>04-05</t>
  </si>
  <si>
    <t>Telephone</t>
  </si>
  <si>
    <t>Option 1 - flat 3.0% increase plus Network charge and Telephone charge (4.9% all in)</t>
  </si>
  <si>
    <t>Option 3 - premium on South Courts and bringing Quays and Houses in line with each other (Network &amp; Telephone Charge Standard)</t>
  </si>
  <si>
    <t>Student Tutor Discount £25 per week</t>
  </si>
  <si>
    <t>Student Tutor Discount £20 per week</t>
  </si>
  <si>
    <t>Option 4 - premium on South Courts and bringing Quays and Houses in line with each other (Network &amp; Telephone Charge Standard)</t>
  </si>
  <si>
    <t>Option 2 - premium on South Courts and bringing Quays and Houses in line with each other (Network &amp; Telephone Charge Standard)</t>
  </si>
  <si>
    <t>Student Tutor Discount £25 per week. Disabled rooms at North Towers Rate</t>
  </si>
  <si>
    <t>North Towers (&amp; Disabled)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</si>
</sst>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0.000"/>
    <numFmt numFmtId="168" formatCode="0.00000000000000000"/>
  </numFmts>
  <fonts count="5"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16" fontId="3" fillId="0" borderId="0" xfId="0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selection activeCell="C71" sqref="C71"/>
    </sheetView>
  </sheetViews>
  <sheetFormatPr defaultColWidth="9.140625" defaultRowHeight="12.75"/>
  <cols>
    <col min="1" max="1" width="20.00390625" style="2" customWidth="1"/>
    <col min="2" max="2" width="12.57421875" style="2" customWidth="1"/>
    <col min="3" max="3" width="12.57421875" style="4" customWidth="1"/>
    <col min="4" max="6" width="12.57421875" style="3" customWidth="1"/>
    <col min="7" max="7" width="12.57421875" style="8" customWidth="1"/>
    <col min="8" max="8" width="12.57421875" style="3" customWidth="1"/>
    <col min="9" max="9" width="17.7109375" style="3" bestFit="1" customWidth="1"/>
    <col min="10" max="10" width="8.7109375" style="3" customWidth="1"/>
    <col min="11" max="11" width="5.7109375" style="3" bestFit="1" customWidth="1"/>
    <col min="12" max="16384" width="10.7109375" style="2" customWidth="1"/>
  </cols>
  <sheetData>
    <row r="1" spans="1:8" ht="12.75">
      <c r="A1" s="6" t="s">
        <v>13</v>
      </c>
      <c r="B1" s="7"/>
      <c r="C1" s="8"/>
      <c r="D1" s="9"/>
      <c r="E1" s="9"/>
      <c r="F1" s="9"/>
      <c r="H1" s="9"/>
    </row>
    <row r="2" spans="1:8" ht="12.75">
      <c r="A2" s="6" t="s">
        <v>16</v>
      </c>
      <c r="B2" s="7"/>
      <c r="C2" s="8"/>
      <c r="D2" s="9"/>
      <c r="E2" s="9"/>
      <c r="F2" s="9"/>
      <c r="H2" s="9"/>
    </row>
    <row r="3" spans="1:8" ht="12.75">
      <c r="A3" s="7"/>
      <c r="B3" s="7"/>
      <c r="C3" s="8"/>
      <c r="D3" s="9"/>
      <c r="E3" s="9"/>
      <c r="F3" s="9"/>
      <c r="H3" s="9"/>
    </row>
    <row r="4" spans="1:8" ht="12.75">
      <c r="A4" s="7"/>
      <c r="B4" s="7"/>
      <c r="C4" s="8"/>
      <c r="D4" s="9"/>
      <c r="E4" s="9"/>
      <c r="F4" s="9"/>
      <c r="H4" s="9"/>
    </row>
    <row r="5" spans="1:8" ht="12.75">
      <c r="A5" s="24" t="s">
        <v>19</v>
      </c>
      <c r="B5" s="24"/>
      <c r="C5" s="24"/>
      <c r="D5" s="24"/>
      <c r="E5" s="9"/>
      <c r="F5" s="9"/>
      <c r="G5" s="10"/>
      <c r="H5" s="9"/>
    </row>
    <row r="6" spans="1:8" s="1" customFormat="1" ht="12.75">
      <c r="A6" s="11"/>
      <c r="B6" s="9"/>
      <c r="C6" s="11"/>
      <c r="D6" s="11"/>
      <c r="E6" s="11"/>
      <c r="F6" s="11"/>
      <c r="G6" s="13"/>
      <c r="H6" s="8"/>
    </row>
    <row r="7" spans="1:9" ht="12.75">
      <c r="A7" s="7"/>
      <c r="B7" s="9" t="s">
        <v>14</v>
      </c>
      <c r="C7" s="8"/>
      <c r="D7" s="9"/>
      <c r="E7" s="9" t="s">
        <v>11</v>
      </c>
      <c r="F7" s="9" t="s">
        <v>18</v>
      </c>
      <c r="G7" s="9"/>
      <c r="H7" s="25" t="s">
        <v>15</v>
      </c>
      <c r="I7" s="10"/>
    </row>
    <row r="8" spans="1:11" ht="12.75">
      <c r="A8" s="7"/>
      <c r="B8" s="12" t="s">
        <v>17</v>
      </c>
      <c r="C8" s="8" t="s">
        <v>9</v>
      </c>
      <c r="D8" s="9" t="s">
        <v>10</v>
      </c>
      <c r="E8" s="9" t="s">
        <v>12</v>
      </c>
      <c r="F8" s="9" t="s">
        <v>12</v>
      </c>
      <c r="G8" s="8" t="s">
        <v>4</v>
      </c>
      <c r="H8" s="26"/>
      <c r="I8" s="13"/>
      <c r="J8" s="2"/>
      <c r="K8" s="2"/>
    </row>
    <row r="9" spans="1:11" ht="12.75">
      <c r="A9" s="7"/>
      <c r="B9" s="9" t="s">
        <v>5</v>
      </c>
      <c r="C9" s="11"/>
      <c r="D9" s="9" t="s">
        <v>5</v>
      </c>
      <c r="E9" s="9" t="s">
        <v>5</v>
      </c>
      <c r="F9" s="9" t="s">
        <v>5</v>
      </c>
      <c r="G9" s="8" t="s">
        <v>5</v>
      </c>
      <c r="H9" s="8" t="s">
        <v>5</v>
      </c>
      <c r="I9" s="9"/>
      <c r="J9" s="2"/>
      <c r="K9" s="2"/>
    </row>
    <row r="10" spans="3:11" s="7" customFormat="1" ht="12.75">
      <c r="C10" s="8"/>
      <c r="D10" s="9"/>
      <c r="E10" s="9"/>
      <c r="F10" s="9"/>
      <c r="G10" s="8"/>
      <c r="H10" s="9"/>
      <c r="I10" s="9"/>
      <c r="J10" s="9"/>
      <c r="K10" s="9"/>
    </row>
    <row r="11" spans="1:11" ht="12.75">
      <c r="A11" s="16" t="s">
        <v>1</v>
      </c>
      <c r="B11" s="17">
        <v>75.18</v>
      </c>
      <c r="C11" s="18">
        <v>0.03</v>
      </c>
      <c r="D11" s="19">
        <f>B11*(1+C11)</f>
        <v>77.43540000000002</v>
      </c>
      <c r="E11" s="15">
        <f>30/38.43</f>
        <v>0.78064012490242</v>
      </c>
      <c r="F11" s="15">
        <v>0.5</v>
      </c>
      <c r="G11" s="14">
        <f>SUM(D11:F11)</f>
        <v>78.71604012490243</v>
      </c>
      <c r="H11" s="23">
        <f>11.25*7</f>
        <v>78.75</v>
      </c>
      <c r="I11" s="2"/>
      <c r="J11" s="21"/>
      <c r="K11" s="22"/>
    </row>
    <row r="12" spans="1:11" ht="12.75">
      <c r="A12" s="16" t="s">
        <v>2</v>
      </c>
      <c r="B12" s="17">
        <v>74.27</v>
      </c>
      <c r="C12" s="18">
        <v>0.03</v>
      </c>
      <c r="D12" s="19">
        <f aca="true" t="shared" si="0" ref="D12:D17">B12*(1+C12)</f>
        <v>76.4981</v>
      </c>
      <c r="E12" s="15">
        <f aca="true" t="shared" si="1" ref="E12:E17">30/38.43</f>
        <v>0.78064012490242</v>
      </c>
      <c r="F12" s="15">
        <v>0.5</v>
      </c>
      <c r="G12" s="14">
        <f aca="true" t="shared" si="2" ref="G12:G17">SUM(D12:F12)</f>
        <v>77.77874012490241</v>
      </c>
      <c r="H12" s="23">
        <f>11.11*7</f>
        <v>77.77</v>
      </c>
      <c r="I12" s="2"/>
      <c r="J12" s="21"/>
      <c r="K12" s="22"/>
    </row>
    <row r="13" spans="1:11" ht="12.75">
      <c r="A13" s="16" t="s">
        <v>8</v>
      </c>
      <c r="B13" s="17">
        <v>51.03</v>
      </c>
      <c r="C13" s="18">
        <v>0.03</v>
      </c>
      <c r="D13" s="19">
        <f>B13*(1+C13)</f>
        <v>52.560900000000004</v>
      </c>
      <c r="E13" s="15">
        <f t="shared" si="1"/>
        <v>0.78064012490242</v>
      </c>
      <c r="F13" s="15">
        <v>0.5</v>
      </c>
      <c r="G13" s="14">
        <f t="shared" si="2"/>
        <v>53.84154012490242</v>
      </c>
      <c r="H13" s="23">
        <f>7.69*7</f>
        <v>53.830000000000005</v>
      </c>
      <c r="I13" s="2"/>
      <c r="J13" s="21"/>
      <c r="K13" s="2"/>
    </row>
    <row r="14" spans="1:11" ht="12.75">
      <c r="A14" s="16" t="s">
        <v>7</v>
      </c>
      <c r="B14" s="17">
        <v>49.77</v>
      </c>
      <c r="C14" s="18">
        <v>0.03</v>
      </c>
      <c r="D14" s="19">
        <f t="shared" si="0"/>
        <v>51.2631</v>
      </c>
      <c r="E14" s="15">
        <f t="shared" si="1"/>
        <v>0.78064012490242</v>
      </c>
      <c r="F14" s="15">
        <v>0.5</v>
      </c>
      <c r="G14" s="14">
        <f t="shared" si="2"/>
        <v>52.54374012490242</v>
      </c>
      <c r="H14" s="23">
        <f>7.51*7</f>
        <v>52.57</v>
      </c>
      <c r="I14" s="2"/>
      <c r="J14" s="21"/>
      <c r="K14" s="2"/>
    </row>
    <row r="15" spans="1:11" ht="12.75">
      <c r="A15" s="16" t="s">
        <v>6</v>
      </c>
      <c r="B15" s="17">
        <v>54.81</v>
      </c>
      <c r="C15" s="18">
        <v>0.03</v>
      </c>
      <c r="D15" s="19">
        <f t="shared" si="0"/>
        <v>56.4543</v>
      </c>
      <c r="E15" s="15">
        <f t="shared" si="1"/>
        <v>0.78064012490242</v>
      </c>
      <c r="F15" s="15">
        <v>0.5</v>
      </c>
      <c r="G15" s="14">
        <f t="shared" si="2"/>
        <v>57.73494012490242</v>
      </c>
      <c r="H15" s="23">
        <f>8.25*7</f>
        <v>57.75</v>
      </c>
      <c r="I15" s="2"/>
      <c r="J15" s="21"/>
      <c r="K15" s="2"/>
    </row>
    <row r="16" spans="1:11" ht="12.75">
      <c r="A16" s="16" t="s">
        <v>0</v>
      </c>
      <c r="B16" s="17">
        <v>75.18</v>
      </c>
      <c r="C16" s="18">
        <v>0.03</v>
      </c>
      <c r="D16" s="19">
        <f t="shared" si="0"/>
        <v>77.43540000000002</v>
      </c>
      <c r="E16" s="15">
        <f t="shared" si="1"/>
        <v>0.78064012490242</v>
      </c>
      <c r="F16" s="15">
        <v>0.5</v>
      </c>
      <c r="G16" s="14">
        <f t="shared" si="2"/>
        <v>78.71604012490243</v>
      </c>
      <c r="H16" s="23">
        <f>11.25*7</f>
        <v>78.75</v>
      </c>
      <c r="I16" s="2"/>
      <c r="J16" s="21"/>
      <c r="K16" s="2"/>
    </row>
    <row r="17" spans="1:11" ht="12.75">
      <c r="A17" s="16" t="s">
        <v>3</v>
      </c>
      <c r="B17" s="17">
        <v>45.78</v>
      </c>
      <c r="C17" s="18">
        <v>0.03</v>
      </c>
      <c r="D17" s="19">
        <f t="shared" si="0"/>
        <v>47.153400000000005</v>
      </c>
      <c r="E17" s="15">
        <f t="shared" si="1"/>
        <v>0.78064012490242</v>
      </c>
      <c r="F17" s="15">
        <v>0.5</v>
      </c>
      <c r="G17" s="14">
        <f t="shared" si="2"/>
        <v>48.434040124902424</v>
      </c>
      <c r="H17" s="23">
        <f>6.92*7</f>
        <v>48.44</v>
      </c>
      <c r="I17" s="2"/>
      <c r="J17" s="21"/>
      <c r="K17" s="2"/>
    </row>
    <row r="18" spans="1:8" s="7" customFormat="1" ht="12.75">
      <c r="A18" s="16"/>
      <c r="B18" s="17"/>
      <c r="C18" s="18"/>
      <c r="D18" s="19"/>
      <c r="E18" s="15"/>
      <c r="F18" s="15"/>
      <c r="G18" s="14"/>
      <c r="H18" s="20"/>
    </row>
    <row r="19" spans="1:8" s="7" customFormat="1" ht="12.75">
      <c r="A19" s="16"/>
      <c r="B19" s="17"/>
      <c r="C19" s="18"/>
      <c r="D19" s="19"/>
      <c r="E19" s="15"/>
      <c r="F19" s="15"/>
      <c r="G19" s="14"/>
      <c r="H19" s="20"/>
    </row>
    <row r="20" spans="1:8" ht="12.75">
      <c r="A20" s="11" t="s">
        <v>24</v>
      </c>
      <c r="B20" s="9"/>
      <c r="C20" s="8"/>
      <c r="D20" s="8"/>
      <c r="E20" s="8"/>
      <c r="F20" s="8"/>
      <c r="H20" s="15"/>
    </row>
    <row r="21" spans="1:8" ht="12.75">
      <c r="A21" s="11" t="s">
        <v>21</v>
      </c>
      <c r="B21" s="9"/>
      <c r="C21" s="8"/>
      <c r="D21" s="8"/>
      <c r="E21" s="8"/>
      <c r="F21" s="8"/>
      <c r="H21" s="15"/>
    </row>
    <row r="22" spans="1:8" ht="12.75">
      <c r="A22" s="11"/>
      <c r="B22" s="9"/>
      <c r="C22" s="8"/>
      <c r="D22" s="8"/>
      <c r="E22" s="8"/>
      <c r="F22" s="8"/>
      <c r="H22" s="15"/>
    </row>
    <row r="23" spans="1:8" ht="12.75" customHeight="1">
      <c r="A23" s="7"/>
      <c r="B23" s="9" t="s">
        <v>14</v>
      </c>
      <c r="C23" s="8"/>
      <c r="D23" s="9"/>
      <c r="E23" s="9" t="s">
        <v>11</v>
      </c>
      <c r="F23" s="9" t="s">
        <v>18</v>
      </c>
      <c r="G23" s="9"/>
      <c r="H23" s="25" t="s">
        <v>15</v>
      </c>
    </row>
    <row r="24" spans="1:8" ht="12.75">
      <c r="A24" s="7"/>
      <c r="B24" s="12" t="s">
        <v>17</v>
      </c>
      <c r="C24" s="8" t="s">
        <v>9</v>
      </c>
      <c r="D24" s="9" t="s">
        <v>10</v>
      </c>
      <c r="E24" s="9" t="s">
        <v>12</v>
      </c>
      <c r="F24" s="9" t="s">
        <v>12</v>
      </c>
      <c r="G24" s="8" t="s">
        <v>4</v>
      </c>
      <c r="H24" s="26"/>
    </row>
    <row r="25" spans="1:8" ht="12.75">
      <c r="A25" s="7"/>
      <c r="B25" s="9" t="s">
        <v>5</v>
      </c>
      <c r="C25" s="11"/>
      <c r="D25" s="9" t="s">
        <v>5</v>
      </c>
      <c r="E25" s="9" t="s">
        <v>5</v>
      </c>
      <c r="F25" s="9" t="s">
        <v>5</v>
      </c>
      <c r="G25" s="8" t="s">
        <v>5</v>
      </c>
      <c r="H25" s="8" t="s">
        <v>5</v>
      </c>
    </row>
    <row r="26" spans="1:8" ht="12.75">
      <c r="A26" s="7"/>
      <c r="B26" s="7"/>
      <c r="C26" s="8"/>
      <c r="D26" s="9"/>
      <c r="E26" s="9"/>
      <c r="F26" s="9"/>
      <c r="H26" s="9"/>
    </row>
    <row r="27" spans="1:10" ht="12.75" customHeight="1">
      <c r="A27" s="16" t="s">
        <v>1</v>
      </c>
      <c r="B27" s="17">
        <v>75.18</v>
      </c>
      <c r="C27" s="18">
        <v>0.035</v>
      </c>
      <c r="D27" s="19">
        <f aca="true" t="shared" si="3" ref="D27:D33">B27*(1+C27)</f>
        <v>77.8113</v>
      </c>
      <c r="E27" s="15">
        <f>30/38.43</f>
        <v>0.78064012490242</v>
      </c>
      <c r="F27" s="15">
        <v>0.5</v>
      </c>
      <c r="G27" s="14">
        <f>SUM(D27:F27)</f>
        <v>79.09194012490242</v>
      </c>
      <c r="H27" s="23">
        <f>11.3*7</f>
        <v>79.10000000000001</v>
      </c>
      <c r="J27" s="5"/>
    </row>
    <row r="28" spans="1:10" ht="12.75">
      <c r="A28" s="16" t="s">
        <v>2</v>
      </c>
      <c r="B28" s="17">
        <v>74.27</v>
      </c>
      <c r="C28" s="18">
        <v>0.0325</v>
      </c>
      <c r="D28" s="19">
        <f t="shared" si="3"/>
        <v>76.683775</v>
      </c>
      <c r="E28" s="15">
        <f aca="true" t="shared" si="4" ref="E28:E33">30/38.43</f>
        <v>0.78064012490242</v>
      </c>
      <c r="F28" s="15">
        <v>0.5</v>
      </c>
      <c r="G28" s="14">
        <f aca="true" t="shared" si="5" ref="G28:G33">SUM(D28:F28)</f>
        <v>77.96441512490242</v>
      </c>
      <c r="H28" s="23">
        <f>11.14*7</f>
        <v>77.98</v>
      </c>
      <c r="J28" s="5"/>
    </row>
    <row r="29" spans="1:10" ht="12.75">
      <c r="A29" s="16" t="s">
        <v>8</v>
      </c>
      <c r="B29" s="17">
        <v>51.03</v>
      </c>
      <c r="C29" s="18">
        <v>0.0325</v>
      </c>
      <c r="D29" s="19">
        <f t="shared" si="3"/>
        <v>52.688475</v>
      </c>
      <c r="E29" s="15">
        <f t="shared" si="4"/>
        <v>0.78064012490242</v>
      </c>
      <c r="F29" s="15">
        <v>0.5</v>
      </c>
      <c r="G29" s="14">
        <f t="shared" si="5"/>
        <v>53.969115124902416</v>
      </c>
      <c r="H29" s="23">
        <f>7.71*7</f>
        <v>53.97</v>
      </c>
      <c r="J29" s="5"/>
    </row>
    <row r="30" spans="1:10" ht="12.75">
      <c r="A30" s="16" t="s">
        <v>7</v>
      </c>
      <c r="B30" s="17">
        <v>49.77</v>
      </c>
      <c r="C30" s="18">
        <v>0.025</v>
      </c>
      <c r="D30" s="19">
        <f t="shared" si="3"/>
        <v>51.01425</v>
      </c>
      <c r="E30" s="15">
        <f t="shared" si="4"/>
        <v>0.78064012490242</v>
      </c>
      <c r="F30" s="15">
        <v>0.5</v>
      </c>
      <c r="G30" s="14">
        <f t="shared" si="5"/>
        <v>52.294890124902416</v>
      </c>
      <c r="H30" s="23">
        <f>7.47*7</f>
        <v>52.29</v>
      </c>
      <c r="J30" s="5"/>
    </row>
    <row r="31" spans="1:10" ht="12.75">
      <c r="A31" s="16" t="s">
        <v>6</v>
      </c>
      <c r="B31" s="17">
        <v>54.81</v>
      </c>
      <c r="C31" s="18">
        <v>0.0325</v>
      </c>
      <c r="D31" s="19">
        <f t="shared" si="3"/>
        <v>56.591325</v>
      </c>
      <c r="E31" s="15">
        <f t="shared" si="4"/>
        <v>0.78064012490242</v>
      </c>
      <c r="F31" s="15">
        <v>0.5</v>
      </c>
      <c r="G31" s="14">
        <f t="shared" si="5"/>
        <v>57.87196512490242</v>
      </c>
      <c r="H31" s="23">
        <f>8.27*7</f>
        <v>57.89</v>
      </c>
      <c r="J31" s="5"/>
    </row>
    <row r="32" spans="1:10" ht="12.75">
      <c r="A32" s="16" t="s">
        <v>0</v>
      </c>
      <c r="B32" s="17">
        <v>75.18</v>
      </c>
      <c r="C32" s="18">
        <v>0.02</v>
      </c>
      <c r="D32" s="19">
        <f t="shared" si="3"/>
        <v>76.68360000000001</v>
      </c>
      <c r="E32" s="15">
        <f t="shared" si="4"/>
        <v>0.78064012490242</v>
      </c>
      <c r="F32" s="15">
        <v>0.5</v>
      </c>
      <c r="G32" s="14">
        <f t="shared" si="5"/>
        <v>77.96424012490243</v>
      </c>
      <c r="H32" s="23">
        <f>11.14*7</f>
        <v>77.98</v>
      </c>
      <c r="J32" s="5"/>
    </row>
    <row r="33" spans="1:10" ht="12.75">
      <c r="A33" s="16" t="s">
        <v>3</v>
      </c>
      <c r="B33" s="17">
        <v>45.78</v>
      </c>
      <c r="C33" s="18">
        <v>0.025</v>
      </c>
      <c r="D33" s="19">
        <f t="shared" si="3"/>
        <v>46.924499999999995</v>
      </c>
      <c r="E33" s="15">
        <f t="shared" si="4"/>
        <v>0.78064012490242</v>
      </c>
      <c r="F33" s="15">
        <v>0.5</v>
      </c>
      <c r="G33" s="14">
        <f t="shared" si="5"/>
        <v>48.205140124902414</v>
      </c>
      <c r="H33" s="23">
        <f>6.89*7</f>
        <v>48.23</v>
      </c>
      <c r="J33" s="5"/>
    </row>
    <row r="34" spans="1:10" ht="12.75">
      <c r="A34" s="16"/>
      <c r="B34" s="17"/>
      <c r="C34" s="18"/>
      <c r="D34" s="19"/>
      <c r="E34" s="15"/>
      <c r="F34" s="15"/>
      <c r="G34" s="14"/>
      <c r="H34" s="23"/>
      <c r="J34" s="5"/>
    </row>
    <row r="35" spans="1:10" ht="12.75">
      <c r="A35" s="16"/>
      <c r="B35" s="17"/>
      <c r="C35" s="18"/>
      <c r="D35" s="19"/>
      <c r="E35" s="15"/>
      <c r="F35" s="15"/>
      <c r="G35" s="14"/>
      <c r="H35" s="23"/>
      <c r="J35" s="5"/>
    </row>
    <row r="36" spans="1:8" ht="12.75">
      <c r="A36" s="11" t="s">
        <v>20</v>
      </c>
      <c r="B36" s="9"/>
      <c r="C36" s="8"/>
      <c r="D36" s="8"/>
      <c r="E36" s="8"/>
      <c r="F36" s="8"/>
      <c r="H36" s="15"/>
    </row>
    <row r="37" spans="1:8" ht="12.75">
      <c r="A37" s="11" t="s">
        <v>22</v>
      </c>
      <c r="B37" s="9"/>
      <c r="C37" s="8"/>
      <c r="D37" s="8"/>
      <c r="E37" s="8"/>
      <c r="F37" s="8"/>
      <c r="H37" s="15"/>
    </row>
    <row r="38" spans="1:8" ht="12.75">
      <c r="A38" s="11"/>
      <c r="B38" s="9"/>
      <c r="C38" s="8"/>
      <c r="D38" s="8"/>
      <c r="E38" s="8"/>
      <c r="F38" s="8"/>
      <c r="H38" s="15"/>
    </row>
    <row r="39" spans="1:8" ht="12.75">
      <c r="A39" s="7"/>
      <c r="B39" s="9" t="s">
        <v>14</v>
      </c>
      <c r="C39" s="8"/>
      <c r="D39" s="9"/>
      <c r="E39" s="9" t="s">
        <v>11</v>
      </c>
      <c r="F39" s="9" t="s">
        <v>18</v>
      </c>
      <c r="G39" s="9"/>
      <c r="H39" s="25" t="s">
        <v>15</v>
      </c>
    </row>
    <row r="40" spans="1:8" ht="12.75">
      <c r="A40" s="7"/>
      <c r="B40" s="12" t="s">
        <v>17</v>
      </c>
      <c r="C40" s="8" t="s">
        <v>9</v>
      </c>
      <c r="D40" s="9" t="s">
        <v>10</v>
      </c>
      <c r="E40" s="9" t="s">
        <v>12</v>
      </c>
      <c r="F40" s="9" t="s">
        <v>12</v>
      </c>
      <c r="G40" s="8" t="s">
        <v>4</v>
      </c>
      <c r="H40" s="26"/>
    </row>
    <row r="41" spans="1:8" ht="12.75">
      <c r="A41" s="7"/>
      <c r="B41" s="9" t="s">
        <v>5</v>
      </c>
      <c r="C41" s="11"/>
      <c r="D41" s="9" t="s">
        <v>5</v>
      </c>
      <c r="E41" s="9" t="s">
        <v>5</v>
      </c>
      <c r="F41" s="9" t="s">
        <v>5</v>
      </c>
      <c r="G41" s="8" t="s">
        <v>5</v>
      </c>
      <c r="H41" s="8" t="s">
        <v>5</v>
      </c>
    </row>
    <row r="42" spans="1:8" ht="12.75">
      <c r="A42" s="7"/>
      <c r="B42" s="7"/>
      <c r="C42" s="8"/>
      <c r="D42" s="9"/>
      <c r="E42" s="9"/>
      <c r="F42" s="9"/>
      <c r="H42" s="9"/>
    </row>
    <row r="43" spans="1:9" ht="12.75">
      <c r="A43" s="16" t="s">
        <v>1</v>
      </c>
      <c r="B43" s="17">
        <v>75.18</v>
      </c>
      <c r="C43" s="18">
        <v>0.0347</v>
      </c>
      <c r="D43" s="19">
        <f aca="true" t="shared" si="6" ref="D43:D49">B43*(1+C43)</f>
        <v>77.788746</v>
      </c>
      <c r="E43" s="15">
        <f>30/38.43</f>
        <v>0.78064012490242</v>
      </c>
      <c r="F43" s="15">
        <v>0.5</v>
      </c>
      <c r="G43" s="14">
        <f>SUM(D43:F43)</f>
        <v>79.06938612490242</v>
      </c>
      <c r="H43" s="23">
        <f>11.3*7</f>
        <v>79.10000000000001</v>
      </c>
      <c r="I43" s="5"/>
    </row>
    <row r="44" spans="1:9" ht="12.75">
      <c r="A44" s="16" t="s">
        <v>2</v>
      </c>
      <c r="B44" s="17">
        <v>74.27</v>
      </c>
      <c r="C44" s="18">
        <v>0.0322</v>
      </c>
      <c r="D44" s="19">
        <f t="shared" si="6"/>
        <v>76.66149399999999</v>
      </c>
      <c r="E44" s="15">
        <f aca="true" t="shared" si="7" ref="E44:E49">30/38.43</f>
        <v>0.78064012490242</v>
      </c>
      <c r="F44" s="15">
        <v>0.5</v>
      </c>
      <c r="G44" s="14">
        <f aca="true" t="shared" si="8" ref="G44:G49">SUM(D44:F44)</f>
        <v>77.94213412490241</v>
      </c>
      <c r="H44" s="23">
        <f>11.13*7</f>
        <v>77.91000000000001</v>
      </c>
      <c r="I44" s="5"/>
    </row>
    <row r="45" spans="1:9" ht="12.75">
      <c r="A45" s="16" t="s">
        <v>8</v>
      </c>
      <c r="B45" s="17">
        <v>51.03</v>
      </c>
      <c r="C45" s="18">
        <v>0.0322</v>
      </c>
      <c r="D45" s="19">
        <f t="shared" si="6"/>
        <v>52.673166</v>
      </c>
      <c r="E45" s="15">
        <f t="shared" si="7"/>
        <v>0.78064012490242</v>
      </c>
      <c r="F45" s="15">
        <v>0.5</v>
      </c>
      <c r="G45" s="14">
        <f t="shared" si="8"/>
        <v>53.95380612490242</v>
      </c>
      <c r="H45" s="23">
        <f>7.71*7</f>
        <v>53.97</v>
      </c>
      <c r="I45" s="5"/>
    </row>
    <row r="46" spans="1:9" ht="12.75">
      <c r="A46" s="16" t="s">
        <v>7</v>
      </c>
      <c r="B46" s="17">
        <v>49.77</v>
      </c>
      <c r="C46" s="18">
        <v>0.0247</v>
      </c>
      <c r="D46" s="19">
        <f t="shared" si="6"/>
        <v>50.999319</v>
      </c>
      <c r="E46" s="15">
        <f t="shared" si="7"/>
        <v>0.78064012490242</v>
      </c>
      <c r="F46" s="15">
        <v>0.5</v>
      </c>
      <c r="G46" s="14">
        <f t="shared" si="8"/>
        <v>52.27995912490242</v>
      </c>
      <c r="H46" s="23">
        <f>7.47*7</f>
        <v>52.29</v>
      </c>
      <c r="I46" s="5"/>
    </row>
    <row r="47" spans="1:9" ht="12.75">
      <c r="A47" s="16" t="s">
        <v>6</v>
      </c>
      <c r="B47" s="17">
        <v>54.81</v>
      </c>
      <c r="C47" s="18">
        <v>0.0322</v>
      </c>
      <c r="D47" s="19">
        <f t="shared" si="6"/>
        <v>56.574882</v>
      </c>
      <c r="E47" s="15">
        <f t="shared" si="7"/>
        <v>0.78064012490242</v>
      </c>
      <c r="F47" s="15">
        <v>0.5</v>
      </c>
      <c r="G47" s="14">
        <f t="shared" si="8"/>
        <v>57.85552212490242</v>
      </c>
      <c r="H47" s="23">
        <f>8.27*7</f>
        <v>57.89</v>
      </c>
      <c r="I47" s="5"/>
    </row>
    <row r="48" spans="1:9" ht="12.75">
      <c r="A48" s="16" t="s">
        <v>0</v>
      </c>
      <c r="B48" s="17">
        <v>75.18</v>
      </c>
      <c r="C48" s="18">
        <v>0.0197</v>
      </c>
      <c r="D48" s="19">
        <f t="shared" si="6"/>
        <v>76.66104600000001</v>
      </c>
      <c r="E48" s="15">
        <f t="shared" si="7"/>
        <v>0.78064012490242</v>
      </c>
      <c r="F48" s="15">
        <v>0.5</v>
      </c>
      <c r="G48" s="14">
        <f t="shared" si="8"/>
        <v>77.94168612490243</v>
      </c>
      <c r="H48" s="23">
        <f>11.13*7</f>
        <v>77.91000000000001</v>
      </c>
      <c r="I48" s="5"/>
    </row>
    <row r="49" spans="1:9" ht="12.75">
      <c r="A49" s="16" t="s">
        <v>3</v>
      </c>
      <c r="B49" s="17">
        <v>45.78</v>
      </c>
      <c r="C49" s="18">
        <v>0.0247</v>
      </c>
      <c r="D49" s="19">
        <f t="shared" si="6"/>
        <v>46.910765999999995</v>
      </c>
      <c r="E49" s="15">
        <f t="shared" si="7"/>
        <v>0.78064012490242</v>
      </c>
      <c r="F49" s="15">
        <v>0.5</v>
      </c>
      <c r="G49" s="14">
        <f t="shared" si="8"/>
        <v>48.191406124902414</v>
      </c>
      <c r="H49" s="23">
        <f>6.88*7</f>
        <v>48.16</v>
      </c>
      <c r="I49" s="5"/>
    </row>
    <row r="50" spans="1:9" ht="12.75">
      <c r="A50" s="16"/>
      <c r="B50" s="17"/>
      <c r="C50" s="18"/>
      <c r="D50" s="19"/>
      <c r="E50" s="15"/>
      <c r="F50" s="15"/>
      <c r="G50" s="14"/>
      <c r="H50" s="23"/>
      <c r="I50" s="5"/>
    </row>
    <row r="51" spans="1:9" ht="12.75">
      <c r="A51" s="16"/>
      <c r="B51" s="17"/>
      <c r="C51" s="18"/>
      <c r="D51" s="19"/>
      <c r="E51" s="15"/>
      <c r="F51" s="15"/>
      <c r="G51" s="14"/>
      <c r="H51" s="23"/>
      <c r="I51" s="5"/>
    </row>
    <row r="52" spans="1:8" ht="12.75">
      <c r="A52" s="11" t="s">
        <v>23</v>
      </c>
      <c r="B52" s="9"/>
      <c r="C52" s="8"/>
      <c r="D52" s="8"/>
      <c r="E52" s="8"/>
      <c r="F52" s="8"/>
      <c r="H52" s="15"/>
    </row>
    <row r="53" spans="1:8" ht="12.75">
      <c r="A53" s="11" t="s">
        <v>25</v>
      </c>
      <c r="B53" s="9"/>
      <c r="C53" s="8"/>
      <c r="D53" s="8"/>
      <c r="E53" s="8"/>
      <c r="F53" s="8"/>
      <c r="H53" s="15"/>
    </row>
    <row r="54" spans="1:8" ht="12.75">
      <c r="A54" s="11"/>
      <c r="B54" s="9"/>
      <c r="C54" s="8"/>
      <c r="D54" s="8"/>
      <c r="E54" s="8"/>
      <c r="F54" s="8"/>
      <c r="H54" s="15"/>
    </row>
    <row r="55" spans="1:8" ht="12.75">
      <c r="A55" s="7"/>
      <c r="B55" s="9" t="s">
        <v>14</v>
      </c>
      <c r="C55" s="8"/>
      <c r="D55" s="9"/>
      <c r="E55" s="9" t="s">
        <v>11</v>
      </c>
      <c r="F55" s="9" t="s">
        <v>18</v>
      </c>
      <c r="G55" s="9"/>
      <c r="H55" s="25" t="s">
        <v>15</v>
      </c>
    </row>
    <row r="56" spans="1:8" ht="12.75">
      <c r="A56" s="7"/>
      <c r="B56" s="12" t="s">
        <v>17</v>
      </c>
      <c r="C56" s="8" t="s">
        <v>9</v>
      </c>
      <c r="D56" s="9" t="s">
        <v>10</v>
      </c>
      <c r="E56" s="9" t="s">
        <v>12</v>
      </c>
      <c r="F56" s="9" t="s">
        <v>12</v>
      </c>
      <c r="G56" s="8" t="s">
        <v>4</v>
      </c>
      <c r="H56" s="26"/>
    </row>
    <row r="57" spans="1:8" ht="12.75">
      <c r="A57" s="7"/>
      <c r="B57" s="9" t="s">
        <v>5</v>
      </c>
      <c r="C57" s="11"/>
      <c r="D57" s="9" t="s">
        <v>5</v>
      </c>
      <c r="E57" s="9" t="s">
        <v>5</v>
      </c>
      <c r="F57" s="9" t="s">
        <v>5</v>
      </c>
      <c r="G57" s="8" t="s">
        <v>5</v>
      </c>
      <c r="H57" s="8" t="s">
        <v>5</v>
      </c>
    </row>
    <row r="58" spans="1:8" ht="12.75">
      <c r="A58" s="7"/>
      <c r="B58" s="7"/>
      <c r="C58" s="8"/>
      <c r="D58" s="9"/>
      <c r="E58" s="9"/>
      <c r="F58" s="9"/>
      <c r="H58" s="9"/>
    </row>
    <row r="59" spans="1:9" ht="12.75">
      <c r="A59" s="16" t="s">
        <v>1</v>
      </c>
      <c r="B59" s="17">
        <v>75.18</v>
      </c>
      <c r="C59" s="18">
        <v>0.0367</v>
      </c>
      <c r="D59" s="19">
        <f aca="true" t="shared" si="9" ref="D59:D65">B59*(1+C59)</f>
        <v>77.93910600000001</v>
      </c>
      <c r="E59" s="15">
        <f>30/38.43</f>
        <v>0.78064012490242</v>
      </c>
      <c r="F59" s="15">
        <v>0.5</v>
      </c>
      <c r="G59" s="14">
        <f>SUM(D59:F59)</f>
        <v>79.21974612490243</v>
      </c>
      <c r="H59" s="23">
        <f>11.32*7</f>
        <v>79.24000000000001</v>
      </c>
      <c r="I59" s="5"/>
    </row>
    <row r="60" spans="1:9" ht="12.75">
      <c r="A60" s="16" t="s">
        <v>2</v>
      </c>
      <c r="B60" s="17">
        <v>74.27</v>
      </c>
      <c r="C60" s="18">
        <v>0.0342</v>
      </c>
      <c r="D60" s="19">
        <f t="shared" si="9"/>
        <v>76.810034</v>
      </c>
      <c r="E60" s="15">
        <f aca="true" t="shared" si="10" ref="E60:E65">30/38.43</f>
        <v>0.78064012490242</v>
      </c>
      <c r="F60" s="15">
        <v>0.5</v>
      </c>
      <c r="G60" s="14">
        <f aca="true" t="shared" si="11" ref="G60:G65">SUM(D60:F60)</f>
        <v>78.09067412490242</v>
      </c>
      <c r="H60" s="23">
        <f>11.16*7</f>
        <v>78.12</v>
      </c>
      <c r="I60" s="5"/>
    </row>
    <row r="61" spans="1:9" ht="12.75">
      <c r="A61" s="16" t="s">
        <v>26</v>
      </c>
      <c r="B61" s="17">
        <v>51.03</v>
      </c>
      <c r="C61" s="18">
        <v>0.0342</v>
      </c>
      <c r="D61" s="19">
        <f t="shared" si="9"/>
        <v>52.775226</v>
      </c>
      <c r="E61" s="15">
        <f t="shared" si="10"/>
        <v>0.78064012490242</v>
      </c>
      <c r="F61" s="15">
        <v>0.5</v>
      </c>
      <c r="G61" s="14">
        <f t="shared" si="11"/>
        <v>54.05586612490242</v>
      </c>
      <c r="H61" s="23">
        <f>7.72*7</f>
        <v>54.04</v>
      </c>
      <c r="I61" s="5"/>
    </row>
    <row r="62" spans="1:9" ht="12.75">
      <c r="A62" s="16" t="s">
        <v>7</v>
      </c>
      <c r="B62" s="17">
        <v>49.77</v>
      </c>
      <c r="C62" s="18">
        <v>0.0267</v>
      </c>
      <c r="D62" s="19">
        <f t="shared" si="9"/>
        <v>51.098859</v>
      </c>
      <c r="E62" s="15">
        <f t="shared" si="10"/>
        <v>0.78064012490242</v>
      </c>
      <c r="F62" s="15">
        <v>0.5</v>
      </c>
      <c r="G62" s="14">
        <f t="shared" si="11"/>
        <v>52.379499124902416</v>
      </c>
      <c r="H62" s="23">
        <f>7.48*7</f>
        <v>52.36</v>
      </c>
      <c r="I62" s="5"/>
    </row>
    <row r="63" spans="1:9" ht="12.75">
      <c r="A63" s="16" t="s">
        <v>6</v>
      </c>
      <c r="B63" s="17">
        <v>54.81</v>
      </c>
      <c r="C63" s="18">
        <v>0.0342</v>
      </c>
      <c r="D63" s="19">
        <f t="shared" si="9"/>
        <v>56.684502</v>
      </c>
      <c r="E63" s="15">
        <f t="shared" si="10"/>
        <v>0.78064012490242</v>
      </c>
      <c r="F63" s="15">
        <v>0.5</v>
      </c>
      <c r="G63" s="14">
        <f t="shared" si="11"/>
        <v>57.96514212490242</v>
      </c>
      <c r="H63" s="23">
        <f>8.28*7</f>
        <v>57.959999999999994</v>
      </c>
      <c r="I63" s="5"/>
    </row>
    <row r="64" spans="1:9" ht="12.75">
      <c r="A64" s="16" t="s">
        <v>0</v>
      </c>
      <c r="B64" s="17">
        <v>75.18</v>
      </c>
      <c r="C64" s="18">
        <v>0.0217</v>
      </c>
      <c r="D64" s="19">
        <f t="shared" si="9"/>
        <v>76.811406</v>
      </c>
      <c r="E64" s="15">
        <f t="shared" si="10"/>
        <v>0.78064012490242</v>
      </c>
      <c r="F64" s="15">
        <v>0.5</v>
      </c>
      <c r="G64" s="14">
        <f t="shared" si="11"/>
        <v>78.09204612490242</v>
      </c>
      <c r="H64" s="23">
        <f>11.16*7</f>
        <v>78.12</v>
      </c>
      <c r="I64" s="5"/>
    </row>
    <row r="65" spans="1:9" ht="12.75">
      <c r="A65" s="16" t="s">
        <v>3</v>
      </c>
      <c r="B65" s="17">
        <v>45.78</v>
      </c>
      <c r="C65" s="18">
        <v>0.0267</v>
      </c>
      <c r="D65" s="19">
        <f t="shared" si="9"/>
        <v>47.002326</v>
      </c>
      <c r="E65" s="15">
        <f t="shared" si="10"/>
        <v>0.78064012490242</v>
      </c>
      <c r="F65" s="15">
        <v>0.5</v>
      </c>
      <c r="G65" s="14">
        <f t="shared" si="11"/>
        <v>48.282966124902416</v>
      </c>
      <c r="H65" s="23">
        <f>6.9*7</f>
        <v>48.300000000000004</v>
      </c>
      <c r="I65" s="5"/>
    </row>
    <row r="66" spans="1:9" ht="12.75">
      <c r="A66" s="16"/>
      <c r="B66" s="17"/>
      <c r="C66" s="18"/>
      <c r="D66" s="19"/>
      <c r="E66" s="15"/>
      <c r="F66" s="15"/>
      <c r="G66" s="14"/>
      <c r="H66" s="23"/>
      <c r="I66" s="5"/>
    </row>
    <row r="67" spans="1:9" ht="12.75">
      <c r="A67" s="16"/>
      <c r="B67" s="17"/>
      <c r="C67" s="18"/>
      <c r="D67" s="19"/>
      <c r="E67" s="15"/>
      <c r="F67" s="15"/>
      <c r="G67" s="14"/>
      <c r="H67" s="23"/>
      <c r="I67" s="5"/>
    </row>
    <row r="68" spans="1:8" ht="12.75">
      <c r="A68" s="7"/>
      <c r="B68" s="7"/>
      <c r="C68" s="8"/>
      <c r="D68" s="9"/>
      <c r="E68" s="9"/>
      <c r="F68" s="9"/>
      <c r="H68" s="15"/>
    </row>
    <row r="69" spans="1:8" ht="12.75">
      <c r="A69" s="7"/>
      <c r="B69" s="7"/>
      <c r="C69" s="8"/>
      <c r="D69" s="9"/>
      <c r="E69" s="9"/>
      <c r="F69" s="9"/>
      <c r="H69" s="15"/>
    </row>
    <row r="70" spans="1:9" ht="12.75">
      <c r="A70" s="7"/>
      <c r="B70" s="7"/>
      <c r="C70" s="8"/>
      <c r="D70" s="9"/>
      <c r="E70" s="9"/>
      <c r="F70" s="9"/>
      <c r="H70" s="9"/>
      <c r="I70" s="9"/>
    </row>
    <row r="71" spans="1:9" ht="12.75">
      <c r="A71" s="7"/>
      <c r="B71" s="7"/>
      <c r="C71" s="8"/>
      <c r="D71" s="9"/>
      <c r="E71" s="9"/>
      <c r="F71" s="9"/>
      <c r="H71" s="9"/>
      <c r="I71" s="9"/>
    </row>
  </sheetData>
  <mergeCells count="4">
    <mergeCell ref="H23:H24"/>
    <mergeCell ref="H7:H8"/>
    <mergeCell ref="H39:H40"/>
    <mergeCell ref="H55:H56"/>
  </mergeCells>
  <printOptions horizontalCentered="1"/>
  <pageMargins left="0.7480314960629921" right="0.7480314960629921" top="0.69" bottom="0.7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Essex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rachelf</cp:lastModifiedBy>
  <cp:lastPrinted>2005-02-01T14:10:13Z</cp:lastPrinted>
  <dcterms:created xsi:type="dcterms:W3CDTF">2002-05-16T12:10:17Z</dcterms:created>
  <dcterms:modified xsi:type="dcterms:W3CDTF">2005-02-01T14:10:39Z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1532407547</vt:i4>
  </property>
  <property fmtid="{D5CDD505-2E9C-101B-9397-08002B2CF9AE}" pid="3" name="_EmailSubject">
    <vt:lpwstr>Papers for USUCON</vt:lpwstr>
  </property>
  <property fmtid="{D5CDD505-2E9C-101B-9397-08002B2CF9AE}" pid="4" name="_AuthorEmail">
    <vt:lpwstr>vivieni@essex.ac.uk</vt:lpwstr>
  </property>
  <property fmtid="{D5CDD505-2E9C-101B-9397-08002B2CF9AE}" pid="5" name="_AuthorEmailDisplayName">
    <vt:lpwstr>Insull, Vivien M</vt:lpwstr>
  </property>
  <property fmtid="{D5CDD505-2E9C-101B-9397-08002B2CF9AE}" pid="6" name="_PreviousAdHocReviewCycleID">
    <vt:i4>-1909174978</vt:i4>
  </property>
  <property fmtid="{D5CDD505-2E9C-101B-9397-08002B2CF9AE}" pid="7" name="_ReviewingToolsShownOnce">
    <vt:lpwstr/>
  </property>
</Properties>
</file>